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755"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<sst xmlns="http://schemas.openxmlformats.org/spreadsheetml/2006/main" count="75" uniqueCount="41">
  <si>
    <t xml:space="preserve">                         </t>
  </si>
  <si>
    <t>DEALER'S CURRENT PERFORMANCE DATA</t>
  </si>
  <si>
    <t>Dealer's Average Dollar Amount Per RO</t>
  </si>
  <si>
    <t>Monthly Gross Sales</t>
  </si>
  <si>
    <t>(Based On 26 Day Schedule)</t>
  </si>
  <si>
    <t>Monthly Net Profit</t>
  </si>
  <si>
    <t>Fair</t>
  </si>
  <si>
    <t>Vehicles Per Day</t>
  </si>
  <si>
    <t>Good</t>
  </si>
  <si>
    <t>Great</t>
  </si>
  <si>
    <t>GROSS</t>
  </si>
  <si>
    <t>NET</t>
  </si>
  <si>
    <t>Additional Monthly Gross Required</t>
  </si>
  <si>
    <t>PRO-FORMA SUMMARY</t>
  </si>
  <si>
    <t>by</t>
  </si>
  <si>
    <t xml:space="preserve"> to </t>
  </si>
  <si>
    <t>to</t>
  </si>
  <si>
    <t xml:space="preserve"> every month.   This could potentially cost you hundreds and even thousands of dollars in advertising, additional staff </t>
  </si>
  <si>
    <t>UNDERSTANDING THIS PRO-FORMA</t>
  </si>
  <si>
    <t>Etches Per Month</t>
  </si>
  <si>
    <t>DEALER ETCHING PRO-FORMA</t>
  </si>
  <si>
    <t>Dealer's Average Number Of Cars Sold Per Day</t>
  </si>
  <si>
    <t>Dealer's Total Car Sales Net to Gross Income %</t>
  </si>
  <si>
    <r>
      <t>Anti-Theft Warranty Sold</t>
    </r>
    <r>
      <rPr>
        <sz val="11"/>
        <color indexed="8"/>
        <rFont val="Calibri"/>
        <family val="2"/>
      </rPr>
      <t xml:space="preserve">  </t>
    </r>
    <r>
      <rPr>
        <i/>
        <sz val="11"/>
        <color indexed="8"/>
        <rFont val="Calibri"/>
        <family val="2"/>
      </rPr>
      <t>*Based on percentage of dealer's sales volume.</t>
    </r>
  </si>
  <si>
    <t>Maximum $200</t>
  </si>
  <si>
    <t>Aggressive $185</t>
  </si>
  <si>
    <t>Fair $165</t>
  </si>
  <si>
    <t>Yearly Return</t>
  </si>
  <si>
    <r>
      <t xml:space="preserve">MONTHLY RETURNS with Insta Etch </t>
    </r>
    <r>
      <rPr>
        <sz val="11"/>
        <color indexed="8"/>
        <rFont val="Calibri"/>
        <family val="2"/>
      </rPr>
      <t xml:space="preserve">  </t>
    </r>
    <r>
      <rPr>
        <i/>
        <sz val="9"/>
        <color indexed="8"/>
        <rFont val="Calibri"/>
        <family val="2"/>
      </rPr>
      <t>*Gross example based on suggested $150 profit per anti-theft warranty sold</t>
    </r>
  </si>
  <si>
    <r>
      <t xml:space="preserve">Increasing RETURNS with Insta Etch </t>
    </r>
    <r>
      <rPr>
        <sz val="11"/>
        <color indexed="8"/>
        <rFont val="Calibri"/>
        <family val="2"/>
      </rPr>
      <t xml:space="preserve">  </t>
    </r>
    <r>
      <rPr>
        <i/>
        <sz val="9"/>
        <color indexed="8"/>
        <rFont val="Calibri"/>
        <family val="2"/>
      </rPr>
      <t>*Gross examples based on alternate suggested pricing and 75% penetration rates</t>
    </r>
  </si>
  <si>
    <t>Net Profit Increase</t>
  </si>
  <si>
    <t>Additional Cars Sold Needed Per Month</t>
  </si>
  <si>
    <t>per day</t>
  </si>
  <si>
    <r>
      <t xml:space="preserve">WITHOUT Insta Etch    </t>
    </r>
    <r>
      <rPr>
        <i/>
        <sz val="11"/>
        <color indexed="8"/>
        <rFont val="Calibri"/>
        <family val="2"/>
      </rPr>
      <t>*How much additional business your Sales Department would need to add to match Insta Etch profits</t>
    </r>
  </si>
  <si>
    <t xml:space="preserve">around </t>
  </si>
  <si>
    <t>Based on the information provided above, our Insta Etch anti-theft program can increase your Sales Department's Net Profits</t>
  </si>
  <si>
    <t xml:space="preserve">, at minimal to virtually zero cost, setup and training! This F &amp; I program would add   </t>
  </si>
  <si>
    <t xml:space="preserve">  to your bottom line every month, by simply taking a minute to introduce the benefits of VIN etching to your customers.  In order</t>
  </si>
  <si>
    <t>for your dealership to get the same results, without using our program, you'd have to increase your monthly vehicle sales by</t>
  </si>
  <si>
    <r>
      <t xml:space="preserve">and other unnecessary expenses.  So, what are you waiting for?  </t>
    </r>
    <r>
      <rPr>
        <b/>
        <sz val="11"/>
        <color indexed="8"/>
        <rFont val="Calibri"/>
        <family val="2"/>
      </rPr>
      <t>Let Insta Etch Increase Your Profits TODAY!</t>
    </r>
  </si>
  <si>
    <r>
      <t xml:space="preserve">This Proforma is intended to provide Managers and Owners with a financial snap-shot of what their dealership can expect to earn, based on the performance of it's Sales Staff, utilizing the Insta Etch anti-theft warranty program.                                                                                                                                                                                 
</t>
    </r>
    <r>
      <rPr>
        <b/>
        <sz val="11"/>
        <color indexed="8"/>
        <rFont val="Calibri"/>
        <family val="2"/>
      </rPr>
      <t>Section-1</t>
    </r>
    <r>
      <rPr>
        <sz val="11"/>
        <color indexed="8"/>
        <rFont val="Calibri"/>
        <family val="2"/>
      </rPr>
      <t xml:space="preserve">:  "Dealer's Current Performance Data"- All calculations for this Pro-Forma are made by inputting the Daily Car Sales Count, Net to Gross Percentage and Average Dollar Amount Per Sale into this section.  (Figures are based on a 26 day work month.)                                                                            </t>
    </r>
    <r>
      <rPr>
        <b/>
        <sz val="11"/>
        <color indexed="8"/>
        <rFont val="Calibri"/>
        <family val="2"/>
      </rPr>
      <t>Section-2</t>
    </r>
    <r>
      <rPr>
        <sz val="11"/>
        <color indexed="8"/>
        <rFont val="Calibri"/>
        <family val="2"/>
      </rPr>
      <t xml:space="preserve">:  "VIN Etching" - This Section shows how many vin etching warranties are being completed, by percentage, of the daily and monthly sales count.                                                                                                                                                                                                                                                                                                   </t>
    </r>
    <r>
      <rPr>
        <b/>
        <sz val="11"/>
        <color indexed="8"/>
        <rFont val="Calibri"/>
        <family val="2"/>
      </rPr>
      <t>Section-3</t>
    </r>
    <r>
      <rPr>
        <sz val="11"/>
        <color indexed="8"/>
        <rFont val="Calibri"/>
        <family val="2"/>
      </rPr>
      <t xml:space="preserve">:  "Monthly Returns with Insta Etch" - This section shows both the monthly/yearly Net Profit increase you can expect based on the 
percentage of etched vehicle warranties sold, completed in Section 2 and an average suggested warranty sales price of $175.                                                                                                                                
</t>
    </r>
    <r>
      <rPr>
        <b/>
        <sz val="11"/>
        <color indexed="8"/>
        <rFont val="Calibri"/>
        <family val="2"/>
      </rPr>
      <t>Section-4</t>
    </r>
    <r>
      <rPr>
        <sz val="11"/>
        <color indexed="8"/>
        <rFont val="Calibri"/>
        <family val="2"/>
      </rPr>
      <t xml:space="preserve">:  "Alternative Returns with Insta Etch" - This section shows the monthly/yearly Net Profit increase to your Sales and F &amp; I Department's bottom line by adjusting the final sales price of the Insta Etch warranty offered to your customers.                                                                                                                                                                                                     
</t>
    </r>
    <r>
      <rPr>
        <b/>
        <sz val="11"/>
        <color indexed="8"/>
        <rFont val="Calibri"/>
        <family val="2"/>
      </rPr>
      <t>Section-5</t>
    </r>
    <r>
      <rPr>
        <sz val="11"/>
        <color indexed="8"/>
        <rFont val="Calibri"/>
        <family val="2"/>
      </rPr>
      <t xml:space="preserve">:  "Without Etch" - The numbers in red show how many more vehicle sales your  department would need to add each month
 in order to match the results provided by our anti-theft program.  This section also shows how much additional Gross Monthly Revenue 
would need to be generated by your Sales Department to again match the returns being provided by Insta Etch.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</si>
</sst>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quot;($&quot;#,##0.00\)"/>
    <numFmt numFmtId="165" formatCode="0.0"/>
    <numFmt numFmtId="166" formatCode="\$#,##0.00"/>
    <numFmt numFmtId="167" formatCode="&quot;$&quot;#,##0"/>
  </numFmts>
  <fonts count="28">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62"/>
      <name val="Calibri"/>
      <family val="2"/>
    </font>
    <font>
      <sz val="11"/>
      <name val="Calibri"/>
      <family val="2"/>
    </font>
    <font>
      <i/>
      <sz val="11"/>
      <color indexed="8"/>
      <name val="Calibri"/>
      <family val="2"/>
    </font>
    <font>
      <b/>
      <sz val="11"/>
      <color indexed="18"/>
      <name val="Calibri"/>
      <family val="2"/>
    </font>
    <font>
      <b/>
      <sz val="11"/>
      <color indexed="17"/>
      <name val="Calibri"/>
      <family val="2"/>
    </font>
    <font>
      <i/>
      <sz val="9"/>
      <color indexed="8"/>
      <name val="Calibri"/>
      <family val="2"/>
    </font>
    <font>
      <b/>
      <sz val="11"/>
      <color indexed="10"/>
      <name val="Calibri"/>
      <family val="2"/>
    </font>
    <font>
      <b/>
      <sz val="14"/>
      <color indexed="62"/>
      <name val="Calibri"/>
      <family val="2"/>
    </font>
    <font>
      <b/>
      <u val="single"/>
      <sz val="11"/>
      <color indexed="8"/>
      <name val="Calibri"/>
      <family val="2"/>
    </font>
    <font>
      <b/>
      <sz val="14"/>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medium">
        <color indexed="20"/>
      </left>
      <right style="medium">
        <color indexed="20"/>
      </right>
      <top style="medium">
        <color indexed="20"/>
      </top>
      <bottom style="medium">
        <color indexed="20"/>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20"/>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1">
    <xf numFmtId="0" fontId="0" fillId="0" borderId="0" xfId="0" applyAlignment="1">
      <alignment/>
    </xf>
    <xf numFmtId="0" fontId="16" fillId="2" borderId="10" xfId="0" applyFont="1" applyFill="1" applyBorder="1" applyAlignment="1">
      <alignment/>
    </xf>
    <xf numFmtId="0" fontId="0" fillId="2" borderId="11" xfId="0" applyFill="1" applyBorder="1" applyAlignment="1">
      <alignment/>
    </xf>
    <xf numFmtId="0" fontId="0" fillId="2" borderId="12" xfId="0" applyFill="1" applyBorder="1" applyAlignment="1">
      <alignment/>
    </xf>
    <xf numFmtId="0" fontId="0" fillId="0" borderId="0" xfId="0" applyFill="1" applyBorder="1" applyAlignment="1">
      <alignment/>
    </xf>
    <xf numFmtId="0" fontId="0" fillId="0" borderId="13" xfId="0" applyFill="1" applyBorder="1" applyAlignment="1">
      <alignment/>
    </xf>
    <xf numFmtId="0" fontId="0" fillId="0" borderId="14" xfId="0" applyBorder="1" applyAlignment="1">
      <alignment/>
    </xf>
    <xf numFmtId="0" fontId="0" fillId="0" borderId="15" xfId="0" applyBorder="1" applyAlignment="1" applyProtection="1">
      <alignment horizontal="center"/>
      <protection locked="0"/>
    </xf>
    <xf numFmtId="0" fontId="0" fillId="0" borderId="13" xfId="0" applyBorder="1" applyAlignment="1">
      <alignment/>
    </xf>
    <xf numFmtId="9" fontId="19" fillId="0" borderId="15" xfId="0" applyNumberFormat="1" applyFont="1" applyFill="1" applyBorder="1" applyAlignment="1" applyProtection="1">
      <alignment horizontal="center"/>
      <protection locked="0"/>
    </xf>
    <xf numFmtId="164" fontId="19" fillId="0" borderId="15" xfId="0" applyNumberFormat="1" applyFont="1" applyFill="1" applyBorder="1" applyAlignment="1" applyProtection="1">
      <alignment horizontal="center"/>
      <protection locked="0"/>
    </xf>
    <xf numFmtId="164" fontId="0" fillId="5" borderId="16" xfId="0" applyNumberFormat="1" applyFill="1" applyBorder="1" applyAlignment="1">
      <alignment horizontal="right"/>
    </xf>
    <xf numFmtId="0" fontId="16" fillId="0" borderId="0" xfId="0" applyFont="1" applyAlignment="1">
      <alignment/>
    </xf>
    <xf numFmtId="0" fontId="0" fillId="0" borderId="17" xfId="0" applyFont="1" applyBorder="1" applyAlignment="1">
      <alignment/>
    </xf>
    <xf numFmtId="9" fontId="0" fillId="0" borderId="15" xfId="0" applyNumberFormat="1" applyBorder="1" applyAlignment="1" applyProtection="1">
      <alignment horizontal="left"/>
      <protection locked="0"/>
    </xf>
    <xf numFmtId="9" fontId="0" fillId="0" borderId="18" xfId="0" applyNumberFormat="1" applyBorder="1" applyAlignment="1">
      <alignment horizontal="left"/>
    </xf>
    <xf numFmtId="0" fontId="21" fillId="0" borderId="17" xfId="0" applyFont="1" applyBorder="1" applyAlignment="1">
      <alignment horizontal="center"/>
    </xf>
    <xf numFmtId="0" fontId="21" fillId="0" borderId="17" xfId="0" applyFont="1" applyBorder="1" applyAlignment="1">
      <alignment horizontal="left"/>
    </xf>
    <xf numFmtId="165" fontId="22" fillId="0" borderId="17" xfId="0" applyNumberFormat="1" applyFont="1" applyBorder="1" applyAlignment="1">
      <alignment horizontal="center"/>
    </xf>
    <xf numFmtId="0" fontId="0" fillId="0" borderId="11" xfId="0" applyFont="1" applyBorder="1" applyAlignment="1">
      <alignment/>
    </xf>
    <xf numFmtId="0" fontId="21" fillId="0" borderId="11" xfId="0" applyFont="1" applyBorder="1" applyAlignment="1">
      <alignment horizontal="center"/>
    </xf>
    <xf numFmtId="0" fontId="21" fillId="0" borderId="11" xfId="0" applyFont="1" applyBorder="1" applyAlignment="1">
      <alignment horizontal="left"/>
    </xf>
    <xf numFmtId="165" fontId="22" fillId="0" borderId="11" xfId="0" applyNumberFormat="1" applyFont="1" applyBorder="1" applyAlignment="1">
      <alignment horizontal="center"/>
    </xf>
    <xf numFmtId="9" fontId="0" fillId="0" borderId="0" xfId="0" applyNumberFormat="1" applyAlignment="1">
      <alignment horizontal="left"/>
    </xf>
    <xf numFmtId="166" fontId="16" fillId="24" borderId="16" xfId="0" applyNumberFormat="1" applyFont="1" applyFill="1" applyBorder="1" applyAlignment="1">
      <alignment horizontal="center"/>
    </xf>
    <xf numFmtId="0" fontId="16" fillId="0" borderId="0" xfId="0" applyFont="1" applyFill="1" applyBorder="1" applyAlignment="1">
      <alignment/>
    </xf>
    <xf numFmtId="0" fontId="0" fillId="0" borderId="0" xfId="0" applyFont="1" applyFill="1" applyBorder="1" applyAlignment="1">
      <alignment/>
    </xf>
    <xf numFmtId="166" fontId="16" fillId="10" borderId="16" xfId="0" applyNumberFormat="1" applyFont="1" applyFill="1" applyBorder="1" applyAlignment="1">
      <alignment horizontal="center"/>
    </xf>
    <xf numFmtId="0" fontId="16" fillId="0" borderId="0" xfId="0" applyFont="1" applyFill="1" applyBorder="1" applyAlignment="1">
      <alignment horizontal="center"/>
    </xf>
    <xf numFmtId="0" fontId="0" fillId="0" borderId="0" xfId="0" applyAlignment="1">
      <alignment horizontal="left"/>
    </xf>
    <xf numFmtId="0" fontId="0" fillId="0" borderId="13" xfId="0" applyBorder="1" applyAlignment="1">
      <alignment horizontal="left"/>
    </xf>
    <xf numFmtId="0" fontId="0" fillId="0" borderId="19" xfId="0" applyBorder="1" applyAlignment="1">
      <alignment/>
    </xf>
    <xf numFmtId="165" fontId="24" fillId="0" borderId="0" xfId="0" applyNumberFormat="1" applyFont="1" applyAlignment="1">
      <alignment horizontal="center"/>
    </xf>
    <xf numFmtId="164" fontId="24" fillId="0" borderId="0" xfId="0" applyNumberFormat="1" applyFont="1" applyAlignment="1">
      <alignment horizontal="right"/>
    </xf>
    <xf numFmtId="0" fontId="0" fillId="0" borderId="20" xfId="0" applyBorder="1" applyAlignment="1">
      <alignment/>
    </xf>
    <xf numFmtId="9" fontId="0" fillId="0" borderId="17" xfId="0" applyNumberFormat="1" applyBorder="1" applyAlignment="1">
      <alignment horizontal="left"/>
    </xf>
    <xf numFmtId="0" fontId="24" fillId="0" borderId="17" xfId="0" applyFont="1" applyBorder="1" applyAlignment="1">
      <alignment horizontal="center"/>
    </xf>
    <xf numFmtId="0" fontId="0" fillId="0" borderId="17" xfId="0" applyBorder="1" applyAlignment="1">
      <alignment horizontal="left"/>
    </xf>
    <xf numFmtId="164" fontId="24" fillId="0" borderId="17" xfId="0" applyNumberFormat="1" applyFont="1" applyBorder="1" applyAlignment="1">
      <alignment horizontal="left"/>
    </xf>
    <xf numFmtId="0" fontId="0" fillId="0" borderId="21" xfId="0" applyBorder="1" applyAlignment="1">
      <alignment/>
    </xf>
    <xf numFmtId="166" fontId="0" fillId="0" borderId="0" xfId="0" applyNumberFormat="1" applyAlignment="1">
      <alignment/>
    </xf>
    <xf numFmtId="0" fontId="0" fillId="2" borderId="14" xfId="0" applyFont="1" applyFill="1" applyBorder="1" applyAlignment="1">
      <alignment/>
    </xf>
    <xf numFmtId="0" fontId="0" fillId="2" borderId="0" xfId="0" applyFont="1" applyFill="1" applyBorder="1" applyAlignment="1">
      <alignment/>
    </xf>
    <xf numFmtId="0" fontId="0" fillId="2" borderId="13" xfId="0" applyFont="1" applyFill="1" applyBorder="1" applyAlignment="1">
      <alignment/>
    </xf>
    <xf numFmtId="166" fontId="0" fillId="0" borderId="0" xfId="0" applyNumberFormat="1" applyBorder="1" applyAlignment="1">
      <alignment horizontal="center"/>
    </xf>
    <xf numFmtId="0" fontId="26" fillId="2" borderId="13" xfId="0" applyFont="1" applyFill="1" applyBorder="1" applyAlignment="1">
      <alignment horizontal="center"/>
    </xf>
    <xf numFmtId="0" fontId="0" fillId="2" borderId="14" xfId="0" applyFont="1" applyFill="1" applyBorder="1" applyAlignment="1">
      <alignment horizontal="left"/>
    </xf>
    <xf numFmtId="0" fontId="26" fillId="2" borderId="0" xfId="0" applyFont="1" applyFill="1" applyBorder="1" applyAlignment="1">
      <alignment horizontal="center"/>
    </xf>
    <xf numFmtId="10" fontId="26" fillId="2" borderId="0" xfId="0" applyNumberFormat="1" applyFont="1" applyFill="1" applyBorder="1" applyAlignment="1">
      <alignment horizontal="center"/>
    </xf>
    <xf numFmtId="10" fontId="26" fillId="2" borderId="0" xfId="0" applyNumberFormat="1" applyFont="1" applyFill="1" applyBorder="1" applyAlignment="1">
      <alignment/>
    </xf>
    <xf numFmtId="0" fontId="27" fillId="0" borderId="14" xfId="0" applyFont="1" applyFill="1" applyBorder="1" applyAlignment="1">
      <alignment horizontal="center"/>
    </xf>
    <xf numFmtId="0" fontId="27" fillId="0" borderId="14" xfId="0" applyFont="1" applyBorder="1" applyAlignment="1">
      <alignment horizontal="center"/>
    </xf>
    <xf numFmtId="0" fontId="0" fillId="0" borderId="0" xfId="0" applyAlignment="1">
      <alignment horizontal="center" vertical="center"/>
    </xf>
    <xf numFmtId="0" fontId="0" fillId="2" borderId="11" xfId="0" applyFill="1" applyBorder="1" applyAlignment="1">
      <alignment horizontal="center" vertical="center"/>
    </xf>
    <xf numFmtId="0" fontId="0" fillId="0" borderId="0" xfId="0" applyFill="1" applyBorder="1" applyAlignment="1">
      <alignment horizontal="center" vertical="center"/>
    </xf>
    <xf numFmtId="10" fontId="0" fillId="0" borderId="0" xfId="0" applyNumberFormat="1" applyAlignment="1">
      <alignment horizontal="center" vertical="center"/>
    </xf>
    <xf numFmtId="0" fontId="0" fillId="0" borderId="17" xfId="0" applyBorder="1" applyAlignment="1">
      <alignment horizontal="center" vertical="center"/>
    </xf>
    <xf numFmtId="167" fontId="26" fillId="2" borderId="0" xfId="0" applyNumberFormat="1" applyFont="1" applyFill="1" applyBorder="1" applyAlignment="1">
      <alignment horizontal="center"/>
    </xf>
    <xf numFmtId="0" fontId="16" fillId="2" borderId="16" xfId="0" applyFont="1" applyFill="1" applyBorder="1" applyAlignment="1">
      <alignment/>
    </xf>
    <xf numFmtId="0" fontId="0" fillId="0" borderId="19" xfId="0" applyFont="1" applyBorder="1" applyAlignment="1">
      <alignment horizontal="center"/>
    </xf>
    <xf numFmtId="0" fontId="0" fillId="0" borderId="0" xfId="0" applyBorder="1" applyAlignment="1">
      <alignment vertical="top" wrapText="1"/>
    </xf>
    <xf numFmtId="0" fontId="0" fillId="0" borderId="0" xfId="0" applyFont="1" applyBorder="1" applyAlignment="1">
      <alignment vertical="top" wrapText="1"/>
    </xf>
    <xf numFmtId="0" fontId="18" fillId="0" borderId="0" xfId="0" applyFont="1" applyBorder="1" applyAlignment="1">
      <alignment horizontal="center"/>
    </xf>
    <xf numFmtId="0" fontId="25" fillId="0" borderId="17" xfId="0" applyFont="1" applyBorder="1" applyAlignment="1">
      <alignment horizontal="center"/>
    </xf>
    <xf numFmtId="0" fontId="0" fillId="2" borderId="22" xfId="0" applyFont="1" applyFill="1" applyBorder="1" applyAlignment="1">
      <alignment/>
    </xf>
    <xf numFmtId="0" fontId="0" fillId="2" borderId="23" xfId="0" applyFont="1" applyFill="1" applyBorder="1" applyAlignment="1">
      <alignment/>
    </xf>
    <xf numFmtId="0" fontId="25" fillId="0" borderId="0" xfId="0" applyFont="1" applyBorder="1" applyAlignment="1">
      <alignment horizontal="center"/>
    </xf>
    <xf numFmtId="0" fontId="0" fillId="0" borderId="0" xfId="0" applyBorder="1" applyAlignment="1">
      <alignment horizontal="left" vertical="top" wrapText="1"/>
    </xf>
    <xf numFmtId="167" fontId="26" fillId="2" borderId="14" xfId="0" applyNumberFormat="1" applyFont="1" applyFill="1" applyBorder="1" applyAlignment="1">
      <alignment horizontal="center"/>
    </xf>
    <xf numFmtId="0" fontId="0" fillId="2" borderId="13" xfId="0" applyFont="1" applyFill="1" applyBorder="1" applyAlignment="1">
      <alignment/>
    </xf>
    <xf numFmtId="0" fontId="0" fillId="2" borderId="14"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95250</xdr:rowOff>
    </xdr:from>
    <xdr:to>
      <xdr:col>5</xdr:col>
      <xdr:colOff>238125</xdr:colOff>
      <xdr:row>4</xdr:row>
      <xdr:rowOff>85725</xdr:rowOff>
    </xdr:to>
    <xdr:pic>
      <xdr:nvPicPr>
        <xdr:cNvPr id="1" name="Picture 1"/>
        <xdr:cNvPicPr preferRelativeResize="1">
          <a:picLocks noChangeAspect="1"/>
        </xdr:cNvPicPr>
      </xdr:nvPicPr>
      <xdr:blipFill>
        <a:blip r:embed="rId1"/>
        <a:stretch>
          <a:fillRect/>
        </a:stretch>
      </xdr:blipFill>
      <xdr:spPr>
        <a:xfrm>
          <a:off x="361950" y="95250"/>
          <a:ext cx="18478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3"/>
  <sheetViews>
    <sheetView showGridLines="0" tabSelected="1" zoomScalePageLayoutView="0" workbookViewId="0" topLeftCell="A1">
      <selection activeCell="K12" sqref="K12"/>
    </sheetView>
  </sheetViews>
  <sheetFormatPr defaultColWidth="9.140625" defaultRowHeight="15"/>
  <cols>
    <col min="1" max="1" width="4.7109375" style="0" customWidth="1"/>
    <col min="2" max="2" width="6.7109375" style="0" customWidth="1"/>
    <col min="3" max="3" width="7.140625" style="0" customWidth="1"/>
    <col min="4" max="4" width="4.57421875" style="0" customWidth="1"/>
    <col min="5" max="5" width="6.421875" style="0" customWidth="1"/>
    <col min="6" max="6" width="14.8515625" style="0" customWidth="1"/>
    <col min="7" max="7" width="1.7109375" style="0" customWidth="1"/>
    <col min="8" max="8" width="12.57421875" style="0" customWidth="1"/>
    <col min="9" max="9" width="1.57421875" style="0" customWidth="1"/>
    <col min="10" max="10" width="1.7109375" style="0" customWidth="1"/>
    <col min="11" max="11" width="19.28125" style="0" customWidth="1"/>
    <col min="12" max="12" width="13.8515625" style="0" customWidth="1"/>
    <col min="13" max="13" width="16.8515625" style="0" customWidth="1"/>
    <col min="14" max="14" width="8.8515625" style="52" customWidth="1"/>
    <col min="15" max="15" width="13.421875" style="0" customWidth="1"/>
    <col min="16" max="16" width="7.140625" style="0" customWidth="1"/>
    <col min="17" max="17" width="9.57421875" style="0" customWidth="1"/>
  </cols>
  <sheetData>
    <row r="1" ht="15">
      <c r="D1" t="s">
        <v>0</v>
      </c>
    </row>
    <row r="2" ht="15"/>
    <row r="3" spans="6:15" ht="23.25">
      <c r="F3" s="62" t="s">
        <v>20</v>
      </c>
      <c r="G3" s="62"/>
      <c r="H3" s="62"/>
      <c r="I3" s="62"/>
      <c r="J3" s="62"/>
      <c r="K3" s="62"/>
      <c r="L3" s="62"/>
      <c r="M3" s="62"/>
      <c r="N3" s="62"/>
      <c r="O3" s="62"/>
    </row>
    <row r="4" ht="15"/>
    <row r="5" ht="11.25" customHeight="1"/>
    <row r="6" spans="2:16" ht="15">
      <c r="B6" s="1" t="s">
        <v>1</v>
      </c>
      <c r="C6" s="2"/>
      <c r="D6" s="2"/>
      <c r="E6" s="2"/>
      <c r="F6" s="2"/>
      <c r="G6" s="2"/>
      <c r="H6" s="2"/>
      <c r="I6" s="2"/>
      <c r="J6" s="2"/>
      <c r="K6" s="2"/>
      <c r="L6" s="2"/>
      <c r="M6" s="2"/>
      <c r="N6" s="53"/>
      <c r="O6" s="2"/>
      <c r="P6" s="3"/>
    </row>
    <row r="7" spans="2:16" ht="15" customHeight="1">
      <c r="B7" s="50">
        <v>1</v>
      </c>
      <c r="C7" s="4"/>
      <c r="D7" s="4"/>
      <c r="E7" s="4"/>
      <c r="F7" s="4"/>
      <c r="G7" s="4"/>
      <c r="H7" s="4"/>
      <c r="I7" s="4"/>
      <c r="J7" s="4"/>
      <c r="K7" s="4"/>
      <c r="L7" s="4"/>
      <c r="M7" s="4"/>
      <c r="N7" s="54"/>
      <c r="O7" s="4"/>
      <c r="P7" s="5"/>
    </row>
    <row r="8" spans="2:16" ht="15" customHeight="1">
      <c r="B8" s="6"/>
      <c r="C8" t="s">
        <v>21</v>
      </c>
      <c r="K8" s="7">
        <v>7</v>
      </c>
      <c r="L8" t="s">
        <v>32</v>
      </c>
      <c r="P8" s="8"/>
    </row>
    <row r="9" spans="2:16" ht="15">
      <c r="B9" s="6"/>
      <c r="C9" t="s">
        <v>22</v>
      </c>
      <c r="K9" s="9">
        <v>0.13</v>
      </c>
      <c r="P9" s="8"/>
    </row>
    <row r="10" spans="2:16" ht="15">
      <c r="B10" s="6"/>
      <c r="C10" t="s">
        <v>2</v>
      </c>
      <c r="K10" s="10">
        <v>25000</v>
      </c>
      <c r="P10" s="8"/>
    </row>
    <row r="11" spans="2:16" ht="15">
      <c r="B11" s="6"/>
      <c r="P11" s="8"/>
    </row>
    <row r="12" spans="2:16" ht="15">
      <c r="B12" s="6"/>
      <c r="F12" t="s">
        <v>3</v>
      </c>
      <c r="K12" s="11">
        <f>(K8*K10)*26</f>
        <v>4550000</v>
      </c>
      <c r="M12" s="12" t="s">
        <v>4</v>
      </c>
      <c r="P12" s="8"/>
    </row>
    <row r="13" spans="2:16" ht="15">
      <c r="B13" s="6"/>
      <c r="F13" t="s">
        <v>5</v>
      </c>
      <c r="K13" s="11">
        <f>K12*K9</f>
        <v>591500</v>
      </c>
      <c r="P13" s="8"/>
    </row>
    <row r="14" spans="2:16" ht="15">
      <c r="B14" s="6"/>
      <c r="P14" s="8"/>
    </row>
    <row r="15" spans="2:16" ht="15">
      <c r="B15" s="58" t="s">
        <v>23</v>
      </c>
      <c r="C15" s="58"/>
      <c r="D15" s="58"/>
      <c r="E15" s="58"/>
      <c r="F15" s="58"/>
      <c r="G15" s="58"/>
      <c r="H15" s="58"/>
      <c r="I15" s="58"/>
      <c r="J15" s="58"/>
      <c r="K15" s="58"/>
      <c r="L15" s="58"/>
      <c r="M15" s="58"/>
      <c r="N15" s="58"/>
      <c r="O15" s="58"/>
      <c r="P15" s="58"/>
    </row>
    <row r="16" spans="2:16" ht="18.75">
      <c r="B16" s="51">
        <v>2</v>
      </c>
      <c r="P16" s="8"/>
    </row>
    <row r="17" spans="2:16" ht="15">
      <c r="B17" s="6"/>
      <c r="C17" s="13" t="s">
        <v>6</v>
      </c>
      <c r="D17" s="14">
        <v>0.65</v>
      </c>
      <c r="E17" s="15"/>
      <c r="F17" s="16">
        <f>D17*K8</f>
        <v>4.55</v>
      </c>
      <c r="G17" s="17"/>
      <c r="H17" s="13" t="s">
        <v>7</v>
      </c>
      <c r="I17" s="13"/>
      <c r="J17" s="13"/>
      <c r="K17" s="18">
        <f>26*F17</f>
        <v>118.3</v>
      </c>
      <c r="L17" s="13" t="s">
        <v>19</v>
      </c>
      <c r="M17" s="13"/>
      <c r="P17" s="8"/>
    </row>
    <row r="18" spans="2:16" ht="15">
      <c r="B18" s="6"/>
      <c r="C18" s="19" t="s">
        <v>8</v>
      </c>
      <c r="D18" s="14">
        <v>0.75</v>
      </c>
      <c r="E18" s="15"/>
      <c r="F18" s="20">
        <f>D18*K8</f>
        <v>5.25</v>
      </c>
      <c r="G18" s="21"/>
      <c r="H18" s="19" t="s">
        <v>7</v>
      </c>
      <c r="I18" s="19"/>
      <c r="J18" s="19"/>
      <c r="K18" s="22">
        <f>26*F18</f>
        <v>136.5</v>
      </c>
      <c r="L18" s="13" t="s">
        <v>19</v>
      </c>
      <c r="M18" s="19"/>
      <c r="P18" s="8"/>
    </row>
    <row r="19" spans="2:16" ht="15">
      <c r="B19" s="6"/>
      <c r="C19" s="19" t="s">
        <v>9</v>
      </c>
      <c r="D19" s="14">
        <v>0.9</v>
      </c>
      <c r="E19" s="15"/>
      <c r="F19" s="20">
        <f>D19*K8</f>
        <v>6.3</v>
      </c>
      <c r="G19" s="21"/>
      <c r="H19" s="19" t="s">
        <v>7</v>
      </c>
      <c r="I19" s="19"/>
      <c r="J19" s="19"/>
      <c r="K19" s="22">
        <f>26*F19</f>
        <v>163.79999999999998</v>
      </c>
      <c r="L19" s="13" t="s">
        <v>19</v>
      </c>
      <c r="M19" s="19"/>
      <c r="P19" s="8"/>
    </row>
    <row r="20" spans="2:16" ht="15">
      <c r="B20" s="6"/>
      <c r="P20" s="8"/>
    </row>
    <row r="21" spans="2:16" ht="15">
      <c r="B21" s="58" t="s">
        <v>28</v>
      </c>
      <c r="C21" s="58"/>
      <c r="D21" s="58"/>
      <c r="E21" s="58"/>
      <c r="F21" s="58"/>
      <c r="G21" s="58"/>
      <c r="H21" s="58"/>
      <c r="I21" s="58"/>
      <c r="J21" s="58"/>
      <c r="K21" s="58"/>
      <c r="L21" s="58"/>
      <c r="M21" s="58"/>
      <c r="N21" s="58"/>
      <c r="O21" s="58"/>
      <c r="P21" s="58"/>
    </row>
    <row r="22" spans="2:16" ht="18.75">
      <c r="B22" s="51">
        <v>3</v>
      </c>
      <c r="C22" s="59"/>
      <c r="D22" s="59"/>
      <c r="E22" s="59"/>
      <c r="F22" s="59"/>
      <c r="G22" s="59"/>
      <c r="H22" s="59"/>
      <c r="I22" s="59"/>
      <c r="J22" s="59"/>
      <c r="K22" s="59"/>
      <c r="L22" s="59"/>
      <c r="M22" s="59"/>
      <c r="N22" s="59"/>
      <c r="O22" s="59"/>
      <c r="P22" s="59"/>
    </row>
    <row r="23" spans="2:16" ht="15">
      <c r="B23" s="6"/>
      <c r="C23" t="s">
        <v>6</v>
      </c>
      <c r="D23" s="23">
        <f>D17</f>
        <v>0.65</v>
      </c>
      <c r="E23" s="23"/>
      <c r="F23" s="24">
        <f>IF(K17&lt;=375,K17*150,IF((AND(K17&gt;=376,K17&lt;=625)),K17*150,K17*150))</f>
        <v>17745</v>
      </c>
      <c r="G23" s="25"/>
      <c r="H23" s="26" t="s">
        <v>10</v>
      </c>
      <c r="K23" t="s">
        <v>27</v>
      </c>
      <c r="L23" s="27">
        <f>F23*12</f>
        <v>212940</v>
      </c>
      <c r="M23" s="28" t="s">
        <v>11</v>
      </c>
      <c r="N23" s="55">
        <f>L23/(K13*12)</f>
        <v>0.03</v>
      </c>
      <c r="O23" t="s">
        <v>30</v>
      </c>
      <c r="P23" s="8"/>
    </row>
    <row r="24" spans="2:16" ht="15">
      <c r="B24" s="6"/>
      <c r="C24" t="s">
        <v>8</v>
      </c>
      <c r="D24" s="23">
        <f>D18</f>
        <v>0.75</v>
      </c>
      <c r="E24" s="23"/>
      <c r="F24" s="24">
        <f>IF(K18&lt;=375,K18*150,IF((AND(K18&gt;=376,K18&lt;=625)),K18*150,K18*150))</f>
        <v>20475</v>
      </c>
      <c r="G24" s="25"/>
      <c r="H24" s="26" t="s">
        <v>10</v>
      </c>
      <c r="K24" t="s">
        <v>27</v>
      </c>
      <c r="L24" s="27">
        <f>F24*12</f>
        <v>245700</v>
      </c>
      <c r="M24" s="28" t="s">
        <v>11</v>
      </c>
      <c r="N24" s="55">
        <f>L24/(K13*12)</f>
        <v>0.03461538461538462</v>
      </c>
      <c r="O24" t="s">
        <v>30</v>
      </c>
      <c r="P24" s="8"/>
    </row>
    <row r="25" spans="2:16" ht="15">
      <c r="B25" s="6"/>
      <c r="C25" t="s">
        <v>9</v>
      </c>
      <c r="D25" s="23">
        <f>D19</f>
        <v>0.9</v>
      </c>
      <c r="E25" s="23"/>
      <c r="F25" s="24">
        <f>IF(K19&lt;=375,K19*150,IF((AND(K19&gt;=376,K19&lt;=625)),K19*150,K19*150))</f>
        <v>24569.999999999996</v>
      </c>
      <c r="G25" s="25"/>
      <c r="H25" s="26" t="s">
        <v>10</v>
      </c>
      <c r="K25" t="s">
        <v>27</v>
      </c>
      <c r="L25" s="27">
        <f>F25*12</f>
        <v>294839.99999999994</v>
      </c>
      <c r="M25" s="28" t="s">
        <v>11</v>
      </c>
      <c r="N25" s="55">
        <f>L25/(K13*12)</f>
        <v>0.04153846153846153</v>
      </c>
      <c r="O25" t="s">
        <v>30</v>
      </c>
      <c r="P25" s="8"/>
    </row>
    <row r="26" spans="2:16" ht="15">
      <c r="B26" s="6"/>
      <c r="D26" s="29"/>
      <c r="E26" s="29"/>
      <c r="P26" s="8"/>
    </row>
    <row r="27" spans="2:16" ht="15">
      <c r="B27" s="58" t="s">
        <v>29</v>
      </c>
      <c r="C27" s="58"/>
      <c r="D27" s="58"/>
      <c r="E27" s="58"/>
      <c r="F27" s="58"/>
      <c r="G27" s="58"/>
      <c r="H27" s="58"/>
      <c r="I27" s="58"/>
      <c r="J27" s="58"/>
      <c r="K27" s="58"/>
      <c r="L27" s="58"/>
      <c r="M27" s="58"/>
      <c r="N27" s="58"/>
      <c r="O27" s="58"/>
      <c r="P27" s="58"/>
    </row>
    <row r="28" spans="2:16" ht="18.75">
      <c r="B28" s="51">
        <v>4</v>
      </c>
      <c r="C28" s="59"/>
      <c r="D28" s="59"/>
      <c r="E28" s="59"/>
      <c r="F28" s="59"/>
      <c r="G28" s="59"/>
      <c r="H28" s="59"/>
      <c r="I28" s="59"/>
      <c r="J28" s="59"/>
      <c r="K28" s="59"/>
      <c r="L28" s="59"/>
      <c r="M28" s="59"/>
      <c r="N28" s="59"/>
      <c r="O28" s="59"/>
      <c r="P28" s="59"/>
    </row>
    <row r="29" spans="2:16" ht="15">
      <c r="B29" s="6"/>
      <c r="C29" t="s">
        <v>26</v>
      </c>
      <c r="D29" s="23"/>
      <c r="E29" s="23"/>
      <c r="F29" s="24">
        <f>IF(K18&lt;=375,K18*165,IF((AND(K18&gt;=376,K18&lt;=625)),K18*165,K18*165))</f>
        <v>22522.5</v>
      </c>
      <c r="G29" s="25"/>
      <c r="H29" s="26" t="s">
        <v>10</v>
      </c>
      <c r="K29" t="s">
        <v>27</v>
      </c>
      <c r="L29" s="27">
        <f>F29*12</f>
        <v>270270</v>
      </c>
      <c r="M29" s="28" t="s">
        <v>11</v>
      </c>
      <c r="N29" s="55">
        <f>L29/(K13*12)</f>
        <v>0.03807692307692308</v>
      </c>
      <c r="O29" t="s">
        <v>30</v>
      </c>
      <c r="P29" s="8"/>
    </row>
    <row r="30" spans="2:16" ht="15">
      <c r="B30" s="6"/>
      <c r="C30" t="s">
        <v>25</v>
      </c>
      <c r="D30" s="23"/>
      <c r="E30" s="23"/>
      <c r="F30" s="24">
        <f>IF(K18&lt;=375,K18*180,IF((AND(K18&gt;=376,K18&lt;=625)),K18*180,K18*180))</f>
        <v>24570</v>
      </c>
      <c r="G30" s="25"/>
      <c r="H30" s="26" t="s">
        <v>10</v>
      </c>
      <c r="K30" t="s">
        <v>27</v>
      </c>
      <c r="L30" s="27">
        <f>F30*12</f>
        <v>294840</v>
      </c>
      <c r="M30" s="28" t="s">
        <v>11</v>
      </c>
      <c r="N30" s="55">
        <f>L30/(K13*12)</f>
        <v>0.04153846153846154</v>
      </c>
      <c r="O30" t="s">
        <v>30</v>
      </c>
      <c r="P30" s="8"/>
    </row>
    <row r="31" spans="2:16" ht="15">
      <c r="B31" s="6"/>
      <c r="C31" t="s">
        <v>24</v>
      </c>
      <c r="D31" s="23"/>
      <c r="E31" s="23"/>
      <c r="F31" s="24">
        <f>IF(K18&lt;=375,K18*200,IF((AND(K18&gt;=376,K18&lt;=625)),K18*200,K18*200))</f>
        <v>27300</v>
      </c>
      <c r="G31" s="25"/>
      <c r="H31" s="26" t="s">
        <v>10</v>
      </c>
      <c r="K31" t="s">
        <v>27</v>
      </c>
      <c r="L31" s="27">
        <f>F31*12</f>
        <v>327600</v>
      </c>
      <c r="M31" s="28" t="s">
        <v>11</v>
      </c>
      <c r="N31" s="55">
        <f>L31/(K13*12)</f>
        <v>0.046153846153846156</v>
      </c>
      <c r="O31" t="s">
        <v>30</v>
      </c>
      <c r="P31" s="8"/>
    </row>
    <row r="32" spans="2:16" ht="15">
      <c r="B32" s="6"/>
      <c r="D32" s="29"/>
      <c r="E32" s="29"/>
      <c r="P32" s="8"/>
    </row>
    <row r="33" spans="2:16" ht="15">
      <c r="B33" s="58" t="s">
        <v>33</v>
      </c>
      <c r="C33" s="58"/>
      <c r="D33" s="58"/>
      <c r="E33" s="58"/>
      <c r="F33" s="58"/>
      <c r="G33" s="58"/>
      <c r="H33" s="58"/>
      <c r="I33" s="58"/>
      <c r="J33" s="58"/>
      <c r="K33" s="58"/>
      <c r="L33" s="58"/>
      <c r="M33" s="58"/>
      <c r="N33" s="58"/>
      <c r="O33" s="58"/>
      <c r="P33" s="58"/>
    </row>
    <row r="34" spans="2:16" ht="18.75">
      <c r="B34" s="51">
        <v>5</v>
      </c>
      <c r="K34" s="31"/>
      <c r="P34" s="8"/>
    </row>
    <row r="35" spans="2:16" ht="15">
      <c r="B35" s="6"/>
      <c r="C35" t="s">
        <v>6</v>
      </c>
      <c r="D35" s="23">
        <f>D17</f>
        <v>0.65</v>
      </c>
      <c r="E35" s="23"/>
      <c r="F35" s="32">
        <f>L35/K10</f>
        <v>5.46</v>
      </c>
      <c r="G35" s="29" t="s">
        <v>31</v>
      </c>
      <c r="H35" s="29"/>
      <c r="I35" s="29"/>
      <c r="J35" s="29"/>
      <c r="K35" s="30"/>
      <c r="L35" s="33">
        <f>(K13+F23)/K9-K12</f>
        <v>136500</v>
      </c>
      <c r="M35" s="29"/>
      <c r="N35" s="52" t="s">
        <v>12</v>
      </c>
      <c r="O35" s="29"/>
      <c r="P35" s="30"/>
    </row>
    <row r="36" spans="2:16" ht="15">
      <c r="B36" s="6"/>
      <c r="C36" t="s">
        <v>8</v>
      </c>
      <c r="D36" s="23">
        <f>D18</f>
        <v>0.75</v>
      </c>
      <c r="E36" s="23"/>
      <c r="F36" s="32">
        <f>L36/K10</f>
        <v>6.3</v>
      </c>
      <c r="G36" s="29" t="s">
        <v>31</v>
      </c>
      <c r="H36" s="29"/>
      <c r="I36" s="29"/>
      <c r="J36" s="29"/>
      <c r="K36" s="30"/>
      <c r="L36" s="33">
        <f>(K13+F24)/K9-K12</f>
        <v>157500</v>
      </c>
      <c r="M36" s="29"/>
      <c r="N36" s="52" t="s">
        <v>12</v>
      </c>
      <c r="O36" s="29"/>
      <c r="P36" s="30"/>
    </row>
    <row r="37" spans="2:16" ht="15">
      <c r="B37" s="6"/>
      <c r="C37" t="s">
        <v>9</v>
      </c>
      <c r="D37" s="23">
        <f>D19</f>
        <v>0.9</v>
      </c>
      <c r="E37" s="23"/>
      <c r="F37" s="32">
        <f>L37/K10</f>
        <v>7.56</v>
      </c>
      <c r="G37" s="29" t="s">
        <v>31</v>
      </c>
      <c r="H37" s="29"/>
      <c r="I37" s="29"/>
      <c r="J37" s="29"/>
      <c r="K37" s="30"/>
      <c r="L37" s="33">
        <f>(K13+F25)/K9-K12</f>
        <v>189000</v>
      </c>
      <c r="M37" s="29"/>
      <c r="N37" s="52" t="s">
        <v>12</v>
      </c>
      <c r="O37" s="29"/>
      <c r="P37" s="30"/>
    </row>
    <row r="38" spans="2:16" ht="15">
      <c r="B38" s="34"/>
      <c r="C38" s="13"/>
      <c r="D38" s="35"/>
      <c r="E38" s="13"/>
      <c r="F38" s="36"/>
      <c r="G38" s="37"/>
      <c r="H38" s="13"/>
      <c r="I38" s="13"/>
      <c r="J38" s="13"/>
      <c r="K38" s="13"/>
      <c r="L38" s="13"/>
      <c r="M38" s="38"/>
      <c r="N38" s="56"/>
      <c r="O38" s="13"/>
      <c r="P38" s="39"/>
    </row>
    <row r="40" spans="2:16" ht="18.75">
      <c r="B40" s="63" t="s">
        <v>13</v>
      </c>
      <c r="C40" s="63"/>
      <c r="D40" s="63"/>
      <c r="E40" s="63"/>
      <c r="F40" s="63"/>
      <c r="G40" s="63"/>
      <c r="H40" s="63"/>
      <c r="I40" s="63"/>
      <c r="J40" s="63"/>
      <c r="K40" s="63"/>
      <c r="L40" s="63"/>
      <c r="M40" s="63"/>
      <c r="N40" s="63"/>
      <c r="O40" s="63"/>
      <c r="P40" s="63"/>
    </row>
    <row r="41" spans="2:16" ht="15">
      <c r="B41" s="64" t="s">
        <v>35</v>
      </c>
      <c r="C41" s="64"/>
      <c r="D41" s="64"/>
      <c r="E41" s="64"/>
      <c r="F41" s="64"/>
      <c r="G41" s="64"/>
      <c r="H41" s="64"/>
      <c r="I41" s="64"/>
      <c r="J41" s="64"/>
      <c r="K41" s="64"/>
      <c r="L41" s="64"/>
      <c r="M41" s="64"/>
      <c r="N41" s="64"/>
      <c r="O41" s="64"/>
      <c r="P41" s="64"/>
    </row>
    <row r="42" spans="1:16" ht="15">
      <c r="A42" s="40"/>
      <c r="B42" s="41" t="s">
        <v>14</v>
      </c>
      <c r="C42" s="48">
        <f>N23</f>
        <v>0.03</v>
      </c>
      <c r="D42" s="42" t="s">
        <v>15</v>
      </c>
      <c r="E42" s="49">
        <f>N31</f>
        <v>0.046153846153846156</v>
      </c>
      <c r="F42" s="42" t="s">
        <v>36</v>
      </c>
      <c r="G42" s="42"/>
      <c r="H42" s="42"/>
      <c r="I42" s="42"/>
      <c r="J42" s="42"/>
      <c r="K42" s="42"/>
      <c r="L42" s="42"/>
      <c r="M42" s="42"/>
      <c r="N42" s="57">
        <f>F23</f>
        <v>17745</v>
      </c>
      <c r="O42" s="42" t="s">
        <v>16</v>
      </c>
      <c r="P42" s="43"/>
    </row>
    <row r="43" spans="1:16" ht="15">
      <c r="A43" s="44"/>
      <c r="B43" s="68">
        <f>F31</f>
        <v>27300</v>
      </c>
      <c r="C43" s="68"/>
      <c r="D43" s="69" t="s">
        <v>37</v>
      </c>
      <c r="E43" s="69"/>
      <c r="F43" s="69"/>
      <c r="G43" s="69"/>
      <c r="H43" s="69"/>
      <c r="I43" s="69"/>
      <c r="J43" s="69"/>
      <c r="K43" s="69"/>
      <c r="L43" s="69"/>
      <c r="M43" s="69"/>
      <c r="N43" s="69"/>
      <c r="O43" s="69"/>
      <c r="P43" s="69"/>
    </row>
    <row r="44" spans="2:16" ht="15">
      <c r="B44" s="70" t="s">
        <v>38</v>
      </c>
      <c r="C44" s="70"/>
      <c r="D44" s="70"/>
      <c r="E44" s="70"/>
      <c r="F44" s="70"/>
      <c r="G44" s="70"/>
      <c r="H44" s="70"/>
      <c r="I44" s="70"/>
      <c r="J44" s="70"/>
      <c r="K44" s="70"/>
      <c r="L44" s="70"/>
      <c r="M44" s="70"/>
      <c r="N44" s="70"/>
      <c r="O44" s="70"/>
      <c r="P44" s="45"/>
    </row>
    <row r="45" spans="2:16" ht="15">
      <c r="B45" s="46" t="s">
        <v>34</v>
      </c>
      <c r="C45" s="47">
        <f>F37</f>
        <v>7.56</v>
      </c>
      <c r="D45" s="69" t="s">
        <v>17</v>
      </c>
      <c r="E45" s="69"/>
      <c r="F45" s="69"/>
      <c r="G45" s="69"/>
      <c r="H45" s="69"/>
      <c r="I45" s="69"/>
      <c r="J45" s="69"/>
      <c r="K45" s="69"/>
      <c r="L45" s="69"/>
      <c r="M45" s="69"/>
      <c r="N45" s="69"/>
      <c r="O45" s="69"/>
      <c r="P45" s="69"/>
    </row>
    <row r="46" spans="2:16" ht="15">
      <c r="B46" s="65" t="s">
        <v>39</v>
      </c>
      <c r="C46" s="65"/>
      <c r="D46" s="65"/>
      <c r="E46" s="65"/>
      <c r="F46" s="65"/>
      <c r="G46" s="65"/>
      <c r="H46" s="65"/>
      <c r="I46" s="65"/>
      <c r="J46" s="65"/>
      <c r="K46" s="65"/>
      <c r="L46" s="65"/>
      <c r="M46" s="65"/>
      <c r="N46" s="65"/>
      <c r="O46" s="65"/>
      <c r="P46" s="65"/>
    </row>
    <row r="48" spans="2:16" ht="18.75">
      <c r="B48" s="66" t="s">
        <v>18</v>
      </c>
      <c r="C48" s="66"/>
      <c r="D48" s="66"/>
      <c r="E48" s="66"/>
      <c r="F48" s="66"/>
      <c r="G48" s="66"/>
      <c r="H48" s="66"/>
      <c r="I48" s="66"/>
      <c r="J48" s="66"/>
      <c r="K48" s="66"/>
      <c r="L48" s="66"/>
      <c r="M48" s="66"/>
      <c r="N48" s="66"/>
      <c r="O48" s="66"/>
      <c r="P48" s="66"/>
    </row>
    <row r="49" spans="2:31" ht="12.75" customHeight="1">
      <c r="B49" s="67" t="s">
        <v>40</v>
      </c>
      <c r="C49" s="67"/>
      <c r="D49" s="67"/>
      <c r="E49" s="67"/>
      <c r="F49" s="67"/>
      <c r="G49" s="67"/>
      <c r="H49" s="67"/>
      <c r="I49" s="67"/>
      <c r="J49" s="67"/>
      <c r="K49" s="67"/>
      <c r="L49" s="67"/>
      <c r="M49" s="67"/>
      <c r="N49" s="67"/>
      <c r="O49" s="67"/>
      <c r="P49" s="67"/>
      <c r="Q49" s="60"/>
      <c r="R49" s="61"/>
      <c r="S49" s="61"/>
      <c r="T49" s="61"/>
      <c r="U49" s="61"/>
      <c r="V49" s="61"/>
      <c r="W49" s="61"/>
      <c r="X49" s="61"/>
      <c r="Y49" s="61"/>
      <c r="Z49" s="61"/>
      <c r="AA49" s="61"/>
      <c r="AB49" s="61"/>
      <c r="AC49" s="61"/>
      <c r="AD49" s="61"/>
      <c r="AE49" s="61"/>
    </row>
    <row r="50" spans="2:31" ht="15">
      <c r="B50" s="67"/>
      <c r="C50" s="67"/>
      <c r="D50" s="67"/>
      <c r="E50" s="67"/>
      <c r="F50" s="67"/>
      <c r="G50" s="67"/>
      <c r="H50" s="67"/>
      <c r="I50" s="67"/>
      <c r="J50" s="67"/>
      <c r="K50" s="67"/>
      <c r="L50" s="67"/>
      <c r="M50" s="67"/>
      <c r="N50" s="67"/>
      <c r="O50" s="67"/>
      <c r="P50" s="67"/>
      <c r="Q50" s="61"/>
      <c r="R50" s="61"/>
      <c r="S50" s="61"/>
      <c r="T50" s="61"/>
      <c r="U50" s="61"/>
      <c r="V50" s="61"/>
      <c r="W50" s="61"/>
      <c r="X50" s="61"/>
      <c r="Y50" s="61"/>
      <c r="Z50" s="61"/>
      <c r="AA50" s="61"/>
      <c r="AB50" s="61"/>
      <c r="AC50" s="61"/>
      <c r="AD50" s="61"/>
      <c r="AE50" s="61"/>
    </row>
    <row r="51" spans="2:31" ht="15">
      <c r="B51" s="67"/>
      <c r="C51" s="67"/>
      <c r="D51" s="67"/>
      <c r="E51" s="67"/>
      <c r="F51" s="67"/>
      <c r="G51" s="67"/>
      <c r="H51" s="67"/>
      <c r="I51" s="67"/>
      <c r="J51" s="67"/>
      <c r="K51" s="67"/>
      <c r="L51" s="67"/>
      <c r="M51" s="67"/>
      <c r="N51" s="67"/>
      <c r="O51" s="67"/>
      <c r="P51" s="67"/>
      <c r="Q51" s="61"/>
      <c r="R51" s="61"/>
      <c r="S51" s="61"/>
      <c r="T51" s="61"/>
      <c r="U51" s="61"/>
      <c r="V51" s="61"/>
      <c r="W51" s="61"/>
      <c r="X51" s="61"/>
      <c r="Y51" s="61"/>
      <c r="Z51" s="61"/>
      <c r="AA51" s="61"/>
      <c r="AB51" s="61"/>
      <c r="AC51" s="61"/>
      <c r="AD51" s="61"/>
      <c r="AE51" s="61"/>
    </row>
    <row r="52" spans="2:31" ht="15">
      <c r="B52" s="67"/>
      <c r="C52" s="67"/>
      <c r="D52" s="67"/>
      <c r="E52" s="67"/>
      <c r="F52" s="67"/>
      <c r="G52" s="67"/>
      <c r="H52" s="67"/>
      <c r="I52" s="67"/>
      <c r="J52" s="67"/>
      <c r="K52" s="67"/>
      <c r="L52" s="67"/>
      <c r="M52" s="67"/>
      <c r="N52" s="67"/>
      <c r="O52" s="67"/>
      <c r="P52" s="67"/>
      <c r="Q52" s="61"/>
      <c r="R52" s="61"/>
      <c r="S52" s="61"/>
      <c r="T52" s="61"/>
      <c r="U52" s="61"/>
      <c r="V52" s="61"/>
      <c r="W52" s="61"/>
      <c r="X52" s="61"/>
      <c r="Y52" s="61"/>
      <c r="Z52" s="61"/>
      <c r="AA52" s="61"/>
      <c r="AB52" s="61"/>
      <c r="AC52" s="61"/>
      <c r="AD52" s="61"/>
      <c r="AE52" s="61"/>
    </row>
    <row r="53" spans="2:31" ht="15">
      <c r="B53" s="67"/>
      <c r="C53" s="67"/>
      <c r="D53" s="67"/>
      <c r="E53" s="67"/>
      <c r="F53" s="67"/>
      <c r="G53" s="67"/>
      <c r="H53" s="67"/>
      <c r="I53" s="67"/>
      <c r="J53" s="67"/>
      <c r="K53" s="67"/>
      <c r="L53" s="67"/>
      <c r="M53" s="67"/>
      <c r="N53" s="67"/>
      <c r="O53" s="67"/>
      <c r="P53" s="67"/>
      <c r="Q53" s="61"/>
      <c r="R53" s="61"/>
      <c r="S53" s="61"/>
      <c r="T53" s="61"/>
      <c r="U53" s="61"/>
      <c r="V53" s="61"/>
      <c r="W53" s="61"/>
      <c r="X53" s="61"/>
      <c r="Y53" s="61"/>
      <c r="Z53" s="61"/>
      <c r="AA53" s="61"/>
      <c r="AB53" s="61"/>
      <c r="AC53" s="61"/>
      <c r="AD53" s="61"/>
      <c r="AE53" s="61"/>
    </row>
    <row r="54" spans="2:31" ht="15">
      <c r="B54" s="67"/>
      <c r="C54" s="67"/>
      <c r="D54" s="67"/>
      <c r="E54" s="67"/>
      <c r="F54" s="67"/>
      <c r="G54" s="67"/>
      <c r="H54" s="67"/>
      <c r="I54" s="67"/>
      <c r="J54" s="67"/>
      <c r="K54" s="67"/>
      <c r="L54" s="67"/>
      <c r="M54" s="67"/>
      <c r="N54" s="67"/>
      <c r="O54" s="67"/>
      <c r="P54" s="67"/>
      <c r="Q54" s="61"/>
      <c r="R54" s="61"/>
      <c r="S54" s="61"/>
      <c r="T54" s="61"/>
      <c r="U54" s="61"/>
      <c r="V54" s="61"/>
      <c r="W54" s="61"/>
      <c r="X54" s="61"/>
      <c r="Y54" s="61"/>
      <c r="Z54" s="61"/>
      <c r="AA54" s="61"/>
      <c r="AB54" s="61"/>
      <c r="AC54" s="61"/>
      <c r="AD54" s="61"/>
      <c r="AE54" s="61"/>
    </row>
    <row r="55" spans="2:31" ht="15">
      <c r="B55" s="67"/>
      <c r="C55" s="67"/>
      <c r="D55" s="67"/>
      <c r="E55" s="67"/>
      <c r="F55" s="67"/>
      <c r="G55" s="67"/>
      <c r="H55" s="67"/>
      <c r="I55" s="67"/>
      <c r="J55" s="67"/>
      <c r="K55" s="67"/>
      <c r="L55" s="67"/>
      <c r="M55" s="67"/>
      <c r="N55" s="67"/>
      <c r="O55" s="67"/>
      <c r="P55" s="67"/>
      <c r="Q55" s="61"/>
      <c r="R55" s="61"/>
      <c r="S55" s="61"/>
      <c r="T55" s="61"/>
      <c r="U55" s="61"/>
      <c r="V55" s="61"/>
      <c r="W55" s="61"/>
      <c r="X55" s="61"/>
      <c r="Y55" s="61"/>
      <c r="Z55" s="61"/>
      <c r="AA55" s="61"/>
      <c r="AB55" s="61"/>
      <c r="AC55" s="61"/>
      <c r="AD55" s="61"/>
      <c r="AE55" s="61"/>
    </row>
    <row r="56" spans="2:31" ht="15">
      <c r="B56" s="67"/>
      <c r="C56" s="67"/>
      <c r="D56" s="67"/>
      <c r="E56" s="67"/>
      <c r="F56" s="67"/>
      <c r="G56" s="67"/>
      <c r="H56" s="67"/>
      <c r="I56" s="67"/>
      <c r="J56" s="67"/>
      <c r="K56" s="67"/>
      <c r="L56" s="67"/>
      <c r="M56" s="67"/>
      <c r="N56" s="67"/>
      <c r="O56" s="67"/>
      <c r="P56" s="67"/>
      <c r="Q56" s="61"/>
      <c r="R56" s="61"/>
      <c r="S56" s="61"/>
      <c r="T56" s="61"/>
      <c r="U56" s="61"/>
      <c r="V56" s="61"/>
      <c r="W56" s="61"/>
      <c r="X56" s="61"/>
      <c r="Y56" s="61"/>
      <c r="Z56" s="61"/>
      <c r="AA56" s="61"/>
      <c r="AB56" s="61"/>
      <c r="AC56" s="61"/>
      <c r="AD56" s="61"/>
      <c r="AE56" s="61"/>
    </row>
    <row r="57" spans="2:31" ht="15">
      <c r="B57" s="67"/>
      <c r="C57" s="67"/>
      <c r="D57" s="67"/>
      <c r="E57" s="67"/>
      <c r="F57" s="67"/>
      <c r="G57" s="67"/>
      <c r="H57" s="67"/>
      <c r="I57" s="67"/>
      <c r="J57" s="67"/>
      <c r="K57" s="67"/>
      <c r="L57" s="67"/>
      <c r="M57" s="67"/>
      <c r="N57" s="67"/>
      <c r="O57" s="67"/>
      <c r="P57" s="67"/>
      <c r="Q57" s="61"/>
      <c r="R57" s="61"/>
      <c r="S57" s="61"/>
      <c r="T57" s="61"/>
      <c r="U57" s="61"/>
      <c r="V57" s="61"/>
      <c r="W57" s="61"/>
      <c r="X57" s="61"/>
      <c r="Y57" s="61"/>
      <c r="Z57" s="61"/>
      <c r="AA57" s="61"/>
      <c r="AB57" s="61"/>
      <c r="AC57" s="61"/>
      <c r="AD57" s="61"/>
      <c r="AE57" s="61"/>
    </row>
    <row r="58" spans="2:31" ht="15">
      <c r="B58" s="67"/>
      <c r="C58" s="67"/>
      <c r="D58" s="67"/>
      <c r="E58" s="67"/>
      <c r="F58" s="67"/>
      <c r="G58" s="67"/>
      <c r="H58" s="67"/>
      <c r="I58" s="67"/>
      <c r="J58" s="67"/>
      <c r="K58" s="67"/>
      <c r="L58" s="67"/>
      <c r="M58" s="67"/>
      <c r="N58" s="67"/>
      <c r="O58" s="67"/>
      <c r="P58" s="67"/>
      <c r="Q58" s="61"/>
      <c r="R58" s="61"/>
      <c r="S58" s="61"/>
      <c r="T58" s="61"/>
      <c r="U58" s="61"/>
      <c r="V58" s="61"/>
      <c r="W58" s="61"/>
      <c r="X58" s="61"/>
      <c r="Y58" s="61"/>
      <c r="Z58" s="61"/>
      <c r="AA58" s="61"/>
      <c r="AB58" s="61"/>
      <c r="AC58" s="61"/>
      <c r="AD58" s="61"/>
      <c r="AE58" s="61"/>
    </row>
    <row r="59" spans="2:31" ht="15">
      <c r="B59" s="67"/>
      <c r="C59" s="67"/>
      <c r="D59" s="67"/>
      <c r="E59" s="67"/>
      <c r="F59" s="67"/>
      <c r="G59" s="67"/>
      <c r="H59" s="67"/>
      <c r="I59" s="67"/>
      <c r="J59" s="67"/>
      <c r="K59" s="67"/>
      <c r="L59" s="67"/>
      <c r="M59" s="67"/>
      <c r="N59" s="67"/>
      <c r="O59" s="67"/>
      <c r="P59" s="67"/>
      <c r="Q59" s="61"/>
      <c r="R59" s="61"/>
      <c r="S59" s="61"/>
      <c r="T59" s="61"/>
      <c r="U59" s="61"/>
      <c r="V59" s="61"/>
      <c r="W59" s="61"/>
      <c r="X59" s="61"/>
      <c r="Y59" s="61"/>
      <c r="Z59" s="61"/>
      <c r="AA59" s="61"/>
      <c r="AB59" s="61"/>
      <c r="AC59" s="61"/>
      <c r="AD59" s="61"/>
      <c r="AE59" s="61"/>
    </row>
    <row r="60" spans="2:31" ht="15">
      <c r="B60" s="67"/>
      <c r="C60" s="67"/>
      <c r="D60" s="67"/>
      <c r="E60" s="67"/>
      <c r="F60" s="67"/>
      <c r="G60" s="67"/>
      <c r="H60" s="67"/>
      <c r="I60" s="67"/>
      <c r="J60" s="67"/>
      <c r="K60" s="67"/>
      <c r="L60" s="67"/>
      <c r="M60" s="67"/>
      <c r="N60" s="67"/>
      <c r="O60" s="67"/>
      <c r="P60" s="67"/>
      <c r="Q60" s="61"/>
      <c r="R60" s="61"/>
      <c r="S60" s="61"/>
      <c r="T60" s="61"/>
      <c r="U60" s="61"/>
      <c r="V60" s="61"/>
      <c r="W60" s="61"/>
      <c r="X60" s="61"/>
      <c r="Y60" s="61"/>
      <c r="Z60" s="61"/>
      <c r="AA60" s="61"/>
      <c r="AB60" s="61"/>
      <c r="AC60" s="61"/>
      <c r="AD60" s="61"/>
      <c r="AE60" s="61"/>
    </row>
    <row r="61" spans="2:31" ht="15">
      <c r="B61" s="67"/>
      <c r="C61" s="67"/>
      <c r="D61" s="67"/>
      <c r="E61" s="67"/>
      <c r="F61" s="67"/>
      <c r="G61" s="67"/>
      <c r="H61" s="67"/>
      <c r="I61" s="67"/>
      <c r="J61" s="67"/>
      <c r="K61" s="67"/>
      <c r="L61" s="67"/>
      <c r="M61" s="67"/>
      <c r="N61" s="67"/>
      <c r="O61" s="67"/>
      <c r="P61" s="67"/>
      <c r="Q61" s="61"/>
      <c r="R61" s="61"/>
      <c r="S61" s="61"/>
      <c r="T61" s="61"/>
      <c r="U61" s="61"/>
      <c r="V61" s="61"/>
      <c r="W61" s="61"/>
      <c r="X61" s="61"/>
      <c r="Y61" s="61"/>
      <c r="Z61" s="61"/>
      <c r="AA61" s="61"/>
      <c r="AB61" s="61"/>
      <c r="AC61" s="61"/>
      <c r="AD61" s="61"/>
      <c r="AE61" s="61"/>
    </row>
    <row r="62" spans="2:31" ht="15">
      <c r="B62" s="67"/>
      <c r="C62" s="67"/>
      <c r="D62" s="67"/>
      <c r="E62" s="67"/>
      <c r="F62" s="67"/>
      <c r="G62" s="67"/>
      <c r="H62" s="67"/>
      <c r="I62" s="67"/>
      <c r="J62" s="67"/>
      <c r="K62" s="67"/>
      <c r="L62" s="67"/>
      <c r="M62" s="67"/>
      <c r="N62" s="67"/>
      <c r="O62" s="67"/>
      <c r="P62" s="67"/>
      <c r="Q62" s="61"/>
      <c r="R62" s="61"/>
      <c r="S62" s="61"/>
      <c r="T62" s="61"/>
      <c r="U62" s="61"/>
      <c r="V62" s="61"/>
      <c r="W62" s="61"/>
      <c r="X62" s="61"/>
      <c r="Y62" s="61"/>
      <c r="Z62" s="61"/>
      <c r="AA62" s="61"/>
      <c r="AB62" s="61"/>
      <c r="AC62" s="61"/>
      <c r="AD62" s="61"/>
      <c r="AE62" s="61"/>
    </row>
    <row r="63" spans="2:31" ht="15">
      <c r="B63" s="67"/>
      <c r="C63" s="67"/>
      <c r="D63" s="67"/>
      <c r="E63" s="67"/>
      <c r="F63" s="67"/>
      <c r="G63" s="67"/>
      <c r="H63" s="67"/>
      <c r="I63" s="67"/>
      <c r="J63" s="67"/>
      <c r="K63" s="67"/>
      <c r="L63" s="67"/>
      <c r="M63" s="67"/>
      <c r="N63" s="67"/>
      <c r="O63" s="67"/>
      <c r="P63" s="67"/>
      <c r="Q63" s="61"/>
      <c r="R63" s="61"/>
      <c r="S63" s="61"/>
      <c r="T63" s="61"/>
      <c r="U63" s="61"/>
      <c r="V63" s="61"/>
      <c r="W63" s="61"/>
      <c r="X63" s="61"/>
      <c r="Y63" s="61"/>
      <c r="Z63" s="61"/>
      <c r="AA63" s="61"/>
      <c r="AB63" s="61"/>
      <c r="AC63" s="61"/>
      <c r="AD63" s="61"/>
      <c r="AE63" s="61"/>
    </row>
  </sheetData>
  <sheetProtection selectLockedCells="1" selectUnlockedCells="1"/>
  <mergeCells count="17">
    <mergeCell ref="B46:P46"/>
    <mergeCell ref="B48:P48"/>
    <mergeCell ref="B49:P63"/>
    <mergeCell ref="B43:C43"/>
    <mergeCell ref="D43:P43"/>
    <mergeCell ref="B44:O44"/>
    <mergeCell ref="D45:P45"/>
    <mergeCell ref="B27:P27"/>
    <mergeCell ref="C28:P28"/>
    <mergeCell ref="Q49:AE63"/>
    <mergeCell ref="F3:O3"/>
    <mergeCell ref="B15:P15"/>
    <mergeCell ref="B21:P21"/>
    <mergeCell ref="C22:P22"/>
    <mergeCell ref="B33:P33"/>
    <mergeCell ref="B40:P40"/>
    <mergeCell ref="B41:P41"/>
  </mergeCells>
  <printOptions/>
  <pageMargins left="0" right="0" top="0.25" bottom="0.25" header="0.5118055555555555" footer="0.5118055555555555"/>
  <pageSetup horizontalDpi="300" verticalDpi="300" orientation="portrait" scale="73" r:id="rId2"/>
  <colBreaks count="1" manualBreakCount="1">
    <brk id="17"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Holloway</dc:creator>
  <cp:keywords/>
  <dc:description/>
  <cp:lastModifiedBy>L Mckee</cp:lastModifiedBy>
  <cp:lastPrinted>2014-01-09T17:16:28Z</cp:lastPrinted>
  <dcterms:created xsi:type="dcterms:W3CDTF">2013-01-26T00:37:35Z</dcterms:created>
  <dcterms:modified xsi:type="dcterms:W3CDTF">2017-09-21T02:51:39Z</dcterms:modified>
  <cp:category/>
  <cp:version/>
  <cp:contentType/>
  <cp:contentStatus/>
</cp:coreProperties>
</file>